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3fcf636ceeb7d1/Documentos/AGRESE/AP 01 CAMAT/"/>
    </mc:Choice>
  </mc:AlternateContent>
  <xr:revisionPtr revIDLastSave="0" documentId="8_{F14591EC-2751-4DA2-A050-A15F30927320}" xr6:coauthVersionLast="47" xr6:coauthVersionMax="47" xr10:uidLastSave="{00000000-0000-0000-0000-000000000000}"/>
  <bookViews>
    <workbookView xWindow="-120" yWindow="-120" windowWidth="29040" windowHeight="15720" xr2:uid="{0FCB9CC0-1173-4834-922D-9BDCF872DA45}"/>
  </bookViews>
  <sheets>
    <sheet name="CALCULO DA MARG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F7" i="1" s="1"/>
  <c r="C8" i="1"/>
  <c r="E8" i="1"/>
  <c r="F8" i="1" s="1"/>
  <c r="C9" i="1"/>
  <c r="E9" i="1"/>
  <c r="B10" i="1"/>
  <c r="C10" i="1" s="1"/>
  <c r="D10" i="1"/>
  <c r="E10" i="1" s="1"/>
  <c r="C11" i="1"/>
  <c r="F11" i="1" s="1"/>
  <c r="C14" i="1"/>
  <c r="E14" i="1"/>
  <c r="F14" i="1" s="1"/>
  <c r="B13" i="1" l="1"/>
  <c r="F10" i="1"/>
  <c r="F9" i="1"/>
  <c r="D13" i="1"/>
  <c r="C13" i="1" l="1"/>
  <c r="B15" i="1"/>
  <c r="C15" i="1" s="1"/>
  <c r="D15" i="1"/>
  <c r="E15" i="1" s="1"/>
  <c r="F15" i="1" s="1"/>
  <c r="E13" i="1"/>
  <c r="F13" i="1" s="1"/>
</calcChain>
</file>

<file path=xl/sharedStrings.xml><?xml version="1.0" encoding="utf-8"?>
<sst xmlns="http://schemas.openxmlformats.org/spreadsheetml/2006/main" count="27" uniqueCount="24">
  <si>
    <t>Fonte: Plano Orçamentário 2024(dados brutos) e Planilha de Custo (Planilha Regulatória)</t>
  </si>
  <si>
    <t>Volume de gás - venda Mercado Cativo - 2024 (m³)</t>
  </si>
  <si>
    <r>
      <rPr>
        <b/>
        <sz val="12"/>
        <rFont val="Calibri"/>
        <family val="1"/>
      </rPr>
      <t>Valores (100% do Volume de vendas anual orçado)</t>
    </r>
  </si>
  <si>
    <r>
      <rPr>
        <b/>
        <sz val="12"/>
        <rFont val="Calibri"/>
        <family val="1"/>
      </rPr>
      <t>Valores (80% do Volume de vendas anual orçado)</t>
    </r>
  </si>
  <si>
    <r>
      <rPr>
        <b/>
        <sz val="12"/>
        <rFont val="Calibri"/>
        <family val="1"/>
      </rPr>
      <t>Descrição</t>
    </r>
  </si>
  <si>
    <t>.</t>
  </si>
  <si>
    <t xml:space="preserve">PROJEÇÃO DE VENDA DE GÁS - PLANO ORÇAMENTAIO DA SERGAS </t>
  </si>
  <si>
    <t>Margem Bruta de Distribuição - MERCADO CATIVO</t>
  </si>
  <si>
    <t>(-) Receita do MERCADO LIVRE</t>
  </si>
  <si>
    <t>Margem bruta de distribuição (MB)</t>
  </si>
  <si>
    <t>Produtividade (PROD)</t>
  </si>
  <si>
    <t>Ajuste (AJ)</t>
  </si>
  <si>
    <t>SUBTOTAL</t>
  </si>
  <si>
    <t>Depreciação (D)</t>
  </si>
  <si>
    <t>Custo Operacional (CO)</t>
  </si>
  <si>
    <t>Custo do Capital (CC)</t>
  </si>
  <si>
    <t>Margem em R$/M²</t>
  </si>
  <si>
    <t>Valores (R$)</t>
  </si>
  <si>
    <t xml:space="preserve"> VAR  
( %)</t>
  </si>
  <si>
    <t>RECOMENDADA NOTA TECNICA VERSÃO PELIMINAR AGRESE/CAMAT 08/2024</t>
  </si>
  <si>
    <t>PROPOSTA PELA NOTA TECNICA Nº 004/2024 (R1) SERGAS</t>
  </si>
  <si>
    <t xml:space="preserve">COMPONENTES DA  MARGEM BRUTA DE DISTRIBUIÇÃO </t>
  </si>
  <si>
    <t xml:space="preserve">CALCULO DA MARGEM BRUTA DE DISTRIBUIÇÃO DA SERGAS EM R$  e R$/M³ </t>
  </si>
  <si>
    <t xml:space="preserve"> CÂMARA DE ANÁLISE TARIFÁRIA -CAMAT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</si>
</sst>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_-* #,##0.0000_-;\-* #,##0.0000_-;_-* &quot;-&quot;??_-;_-@_-"/>
    <numFmt numFmtId="166" formatCode="_-* #,##0_-;\-* #,##0_-;_-* &quot;-&quot;??_-;_-@_-"/>
    <numFmt numFmtId="167" formatCode="#,##0.0"/>
    <numFmt numFmtId="168" formatCode="0.0%"/>
  </numFmts>
  <fonts count="20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i/>
      <sz val="11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name val="Calibri"/>
    </font>
    <font>
      <sz val="12"/>
      <name val="Calibri"/>
      <family val="1"/>
    </font>
    <font>
      <b/>
      <sz val="12"/>
      <name val="Calibri"/>
    </font>
    <font>
      <b/>
      <sz val="12"/>
      <name val="Calibri"/>
      <family val="1"/>
    </font>
    <font>
      <b/>
      <sz val="12"/>
      <name val="Calibri"/>
      <family val="2"/>
    </font>
    <font>
      <sz val="9"/>
      <name val="Calibri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rgb="FF000000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 vertical="top"/>
    </xf>
    <xf numFmtId="3" fontId="3" fillId="0" borderId="3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top"/>
    </xf>
    <xf numFmtId="3" fontId="5" fillId="0" borderId="6" xfId="0" applyNumberFormat="1" applyFont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 indent="4"/>
    </xf>
    <xf numFmtId="10" fontId="0" fillId="0" borderId="0" xfId="2" applyNumberFormat="1" applyFont="1" applyAlignment="1">
      <alignment horizontal="left" vertical="top"/>
    </xf>
    <xf numFmtId="164" fontId="12" fillId="0" borderId="0" xfId="0" applyNumberFormat="1" applyFont="1" applyAlignment="1">
      <alignment horizontal="center" vertical="center"/>
    </xf>
    <xf numFmtId="10" fontId="13" fillId="3" borderId="12" xfId="2" applyNumberFormat="1" applyFont="1" applyFill="1" applyBorder="1" applyAlignment="1">
      <alignment horizontal="center" vertical="center" wrapText="1"/>
    </xf>
    <xf numFmtId="165" fontId="13" fillId="4" borderId="13" xfId="1" applyNumberFormat="1" applyFont="1" applyFill="1" applyBorder="1" applyAlignment="1">
      <alignment horizontal="center" vertical="center"/>
    </xf>
    <xf numFmtId="165" fontId="13" fillId="4" borderId="13" xfId="1" applyNumberFormat="1" applyFont="1" applyFill="1" applyBorder="1" applyAlignment="1">
      <alignment horizontal="center" vertical="top"/>
    </xf>
    <xf numFmtId="166" fontId="13" fillId="4" borderId="13" xfId="1" applyNumberFormat="1" applyFont="1" applyFill="1" applyBorder="1" applyAlignment="1">
      <alignment horizontal="center" vertical="top"/>
    </xf>
    <xf numFmtId="4" fontId="14" fillId="3" borderId="0" xfId="0" applyNumberFormat="1" applyFont="1" applyFill="1" applyAlignment="1">
      <alignment horizontal="center" vertical="center" wrapText="1"/>
    </xf>
    <xf numFmtId="10" fontId="13" fillId="3" borderId="15" xfId="2" applyNumberFormat="1" applyFont="1" applyFill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/>
    </xf>
    <xf numFmtId="167" fontId="15" fillId="0" borderId="17" xfId="0" applyNumberFormat="1" applyFont="1" applyBorder="1" applyAlignment="1">
      <alignment horizontal="center" vertical="center" shrinkToFit="1"/>
    </xf>
    <xf numFmtId="164" fontId="13" fillId="0" borderId="17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>
      <alignment horizontal="center" vertical="center" shrinkToFit="1"/>
    </xf>
    <xf numFmtId="164" fontId="13" fillId="0" borderId="20" xfId="0" applyNumberFormat="1" applyFont="1" applyBorder="1" applyAlignment="1">
      <alignment horizontal="center" vertical="center"/>
    </xf>
    <xf numFmtId="3" fontId="13" fillId="3" borderId="21" xfId="0" applyNumberFormat="1" applyFont="1" applyFill="1" applyBorder="1" applyAlignment="1">
      <alignment horizontal="center" vertical="center" wrapText="1"/>
    </xf>
    <xf numFmtId="164" fontId="13" fillId="0" borderId="21" xfId="0" applyNumberFormat="1" applyFont="1" applyBorder="1" applyAlignment="1">
      <alignment horizontal="center" vertical="center"/>
    </xf>
    <xf numFmtId="3" fontId="13" fillId="3" borderId="22" xfId="0" applyNumberFormat="1" applyFont="1" applyFill="1" applyBorder="1" applyAlignment="1">
      <alignment horizontal="center" vertical="center" wrapText="1"/>
    </xf>
    <xf numFmtId="168" fontId="13" fillId="3" borderId="15" xfId="2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3" fontId="13" fillId="0" borderId="22" xfId="1" applyNumberFormat="1" applyFont="1" applyBorder="1" applyAlignment="1">
      <alignment horizontal="center" vertical="center" wrapText="1"/>
    </xf>
    <xf numFmtId="3" fontId="13" fillId="0" borderId="21" xfId="0" applyNumberFormat="1" applyFont="1" applyBorder="1" applyAlignment="1">
      <alignment horizontal="center" vertical="center" wrapText="1"/>
    </xf>
    <xf numFmtId="3" fontId="13" fillId="0" borderId="22" xfId="0" applyNumberFormat="1" applyFont="1" applyBorder="1" applyAlignment="1">
      <alignment horizontal="center" vertical="center" wrapText="1"/>
    </xf>
    <xf numFmtId="3" fontId="13" fillId="5" borderId="21" xfId="0" applyNumberFormat="1" applyFont="1" applyFill="1" applyBorder="1" applyAlignment="1">
      <alignment horizontal="center" vertical="center" wrapText="1"/>
    </xf>
    <xf numFmtId="10" fontId="13" fillId="3" borderId="24" xfId="2" applyNumberFormat="1" applyFont="1" applyFill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/>
    </xf>
    <xf numFmtId="3" fontId="13" fillId="3" borderId="27" xfId="0" applyNumberFormat="1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4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3" fillId="6" borderId="28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7" fillId="7" borderId="27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48DE7-131A-4F56-B13F-724CC8D6B7A9}">
  <dimension ref="A1:K23"/>
  <sheetViews>
    <sheetView tabSelected="1" workbookViewId="0">
      <selection activeCell="I9" sqref="I9"/>
    </sheetView>
  </sheetViews>
  <sheetFormatPr defaultRowHeight="12.75" x14ac:dyDescent="0.2"/>
  <cols>
    <col min="1" max="1" width="77.33203125" style="1" customWidth="1"/>
    <col min="2" max="2" width="28.83203125" style="1" customWidth="1"/>
    <col min="3" max="3" width="23" style="1" customWidth="1"/>
    <col min="4" max="4" width="27.83203125" style="1" customWidth="1"/>
    <col min="5" max="5" width="23.5" style="1" customWidth="1"/>
    <col min="6" max="6" width="15.1640625" style="1" hidden="1" customWidth="1"/>
    <col min="7" max="7" width="3.83203125" style="1" customWidth="1"/>
    <col min="8" max="8" width="16.1640625" style="1" customWidth="1"/>
    <col min="9" max="9" width="19.1640625" style="1" customWidth="1"/>
    <col min="10" max="10" width="17" style="1" customWidth="1"/>
    <col min="11" max="16384" width="9.33203125" style="1"/>
  </cols>
  <sheetData>
    <row r="1" spans="1:11" ht="24" customHeight="1" x14ac:dyDescent="0.2">
      <c r="A1" s="49" t="s">
        <v>23</v>
      </c>
      <c r="B1" s="44"/>
      <c r="C1" s="44"/>
      <c r="D1" s="44"/>
      <c r="E1" s="44"/>
    </row>
    <row r="2" spans="1:11" ht="35.25" customHeight="1" x14ac:dyDescent="0.2">
      <c r="A2" s="50" t="s">
        <v>22</v>
      </c>
      <c r="B2" s="50"/>
      <c r="C2" s="50"/>
      <c r="D2" s="50"/>
      <c r="E2" s="50"/>
      <c r="F2" s="50"/>
    </row>
    <row r="3" spans="1:11" ht="8.25" customHeight="1" thickBot="1" x14ac:dyDescent="0.25"/>
    <row r="4" spans="1:11" ht="8.25" hidden="1" customHeight="1" thickBot="1" x14ac:dyDescent="0.25">
      <c r="B4" s="9"/>
      <c r="C4" s="9"/>
      <c r="D4" s="9"/>
      <c r="E4" s="9">
        <v>102158606</v>
      </c>
      <c r="F4" s="43"/>
      <c r="G4" s="16"/>
    </row>
    <row r="5" spans="1:11" ht="64.5" customHeight="1" thickBot="1" x14ac:dyDescent="0.25">
      <c r="A5" s="51" t="s">
        <v>21</v>
      </c>
      <c r="B5" s="53" t="s">
        <v>20</v>
      </c>
      <c r="C5" s="54"/>
      <c r="D5" s="55" t="s">
        <v>19</v>
      </c>
      <c r="E5" s="56"/>
      <c r="F5" s="57" t="s">
        <v>18</v>
      </c>
      <c r="G5" s="42"/>
    </row>
    <row r="6" spans="1:11" ht="47.25" customHeight="1" thickBot="1" x14ac:dyDescent="0.25">
      <c r="A6" s="52"/>
      <c r="B6" s="41" t="s">
        <v>17</v>
      </c>
      <c r="C6" s="40" t="s">
        <v>16</v>
      </c>
      <c r="D6" s="39" t="s">
        <v>17</v>
      </c>
      <c r="E6" s="38" t="s">
        <v>16</v>
      </c>
      <c r="F6" s="58"/>
      <c r="G6" s="16"/>
    </row>
    <row r="7" spans="1:11" ht="24.95" customHeight="1" x14ac:dyDescent="0.2">
      <c r="A7" s="59" t="s">
        <v>15</v>
      </c>
      <c r="B7" s="37">
        <v>11902264</v>
      </c>
      <c r="C7" s="36">
        <f>B7/$C$21</f>
        <v>0.11650769784388014</v>
      </c>
      <c r="D7" s="35">
        <v>11644837</v>
      </c>
      <c r="E7" s="34">
        <f>D7/$C$21</f>
        <v>0.11398782203429832</v>
      </c>
      <c r="F7" s="33">
        <f>E7/C7-1</f>
        <v>-2.162840615869388E-2</v>
      </c>
      <c r="G7" s="16"/>
      <c r="H7" s="11"/>
      <c r="J7" s="11"/>
      <c r="K7" s="10"/>
    </row>
    <row r="8" spans="1:11" ht="24.95" customHeight="1" x14ac:dyDescent="0.2">
      <c r="A8" s="60" t="s">
        <v>14</v>
      </c>
      <c r="B8" s="31">
        <v>36832560</v>
      </c>
      <c r="C8" s="24">
        <f>B8/$C$21</f>
        <v>0.36054289934222478</v>
      </c>
      <c r="D8" s="30">
        <v>35866283</v>
      </c>
      <c r="E8" s="22">
        <f>D8/$C$21</f>
        <v>0.35108430316678363</v>
      </c>
      <c r="F8" s="17">
        <f>E8/C8-1</f>
        <v>-2.6234315507800643E-2</v>
      </c>
      <c r="G8" s="16"/>
      <c r="H8" s="11"/>
      <c r="J8" s="11"/>
      <c r="K8" s="10"/>
    </row>
    <row r="9" spans="1:11" ht="24.95" customHeight="1" x14ac:dyDescent="0.2">
      <c r="A9" s="60" t="s">
        <v>13</v>
      </c>
      <c r="B9" s="31">
        <v>10490124</v>
      </c>
      <c r="C9" s="24">
        <f>B9/$C$21</f>
        <v>0.10268468228707037</v>
      </c>
      <c r="D9" s="32">
        <v>9516466</v>
      </c>
      <c r="E9" s="22">
        <f>D9/$C$21</f>
        <v>9.3153835713067581E-2</v>
      </c>
      <c r="F9" s="17">
        <f>E9/C9-1</f>
        <v>-9.281663400737683E-2</v>
      </c>
      <c r="G9" s="16"/>
      <c r="H9" s="11"/>
      <c r="J9" s="11"/>
      <c r="K9" s="10"/>
    </row>
    <row r="10" spans="1:11" ht="24.95" customHeight="1" x14ac:dyDescent="0.2">
      <c r="A10" s="60" t="s">
        <v>12</v>
      </c>
      <c r="B10" s="31">
        <f>SUM(B7:B9)</f>
        <v>59224948</v>
      </c>
      <c r="C10" s="24">
        <f>B10/$C$21</f>
        <v>0.57973527947317527</v>
      </c>
      <c r="D10" s="30">
        <f>SUM(D7:D9)</f>
        <v>57027586</v>
      </c>
      <c r="E10" s="22">
        <f>D10/$C$21</f>
        <v>0.55822596091414955</v>
      </c>
      <c r="F10" s="17">
        <f>E10/C10-1</f>
        <v>-3.7101965880999899E-2</v>
      </c>
      <c r="G10" s="16"/>
      <c r="H10" s="11"/>
      <c r="J10" s="11"/>
      <c r="K10" s="10"/>
    </row>
    <row r="11" spans="1:11" ht="24.95" customHeight="1" x14ac:dyDescent="0.2">
      <c r="A11" s="60" t="s">
        <v>11</v>
      </c>
      <c r="B11" s="29">
        <v>749942</v>
      </c>
      <c r="C11" s="24">
        <f>B11/$C$21</f>
        <v>7.340957647758036E-3</v>
      </c>
      <c r="D11" s="27"/>
      <c r="E11" s="22"/>
      <c r="F11" s="26">
        <f>E11/C11-1</f>
        <v>-1</v>
      </c>
      <c r="G11" s="16"/>
      <c r="H11" s="11"/>
      <c r="J11" s="11"/>
      <c r="K11" s="10"/>
    </row>
    <row r="12" spans="1:11" ht="24.95" customHeight="1" x14ac:dyDescent="0.2">
      <c r="A12" s="60" t="s">
        <v>10</v>
      </c>
      <c r="B12" s="28"/>
      <c r="C12" s="24"/>
      <c r="D12" s="27"/>
      <c r="E12" s="22"/>
      <c r="F12" s="26">
        <v>0</v>
      </c>
      <c r="G12" s="16"/>
      <c r="H12" s="11"/>
      <c r="J12" s="11"/>
      <c r="K12" s="10"/>
    </row>
    <row r="13" spans="1:11" ht="24.95" customHeight="1" x14ac:dyDescent="0.2">
      <c r="A13" s="61" t="s">
        <v>9</v>
      </c>
      <c r="B13" s="25">
        <f>B11+B10</f>
        <v>59974890</v>
      </c>
      <c r="C13" s="24">
        <f>B13/$C$21</f>
        <v>0.58707623712093326</v>
      </c>
      <c r="D13" s="23">
        <f>D11+D10</f>
        <v>57027586</v>
      </c>
      <c r="E13" s="22">
        <f>D13/$C$21</f>
        <v>0.55822596091414955</v>
      </c>
      <c r="F13" s="17">
        <f>E13/C13-1</f>
        <v>-4.9142299385626087E-2</v>
      </c>
      <c r="G13" s="16"/>
      <c r="H13" s="11"/>
      <c r="J13" s="11"/>
      <c r="K13" s="10"/>
    </row>
    <row r="14" spans="1:11" ht="24.95" customHeight="1" thickBot="1" x14ac:dyDescent="0.25">
      <c r="A14" s="62" t="s">
        <v>8</v>
      </c>
      <c r="B14" s="21">
        <v>5437031</v>
      </c>
      <c r="C14" s="20">
        <f>B14/$C$21</f>
        <v>5.3221468194270385E-2</v>
      </c>
      <c r="D14" s="19">
        <v>5437031</v>
      </c>
      <c r="E14" s="18">
        <f>D14/$C$21</f>
        <v>5.3221468194270385E-2</v>
      </c>
      <c r="F14" s="17">
        <f>E14/C14-1</f>
        <v>0</v>
      </c>
      <c r="G14" s="16"/>
      <c r="H14" s="11"/>
      <c r="J14" s="11"/>
      <c r="K14" s="10"/>
    </row>
    <row r="15" spans="1:11" ht="26.25" customHeight="1" thickBot="1" x14ac:dyDescent="0.25">
      <c r="A15" s="63" t="s">
        <v>7</v>
      </c>
      <c r="B15" s="15">
        <f>B13-B14</f>
        <v>54537859</v>
      </c>
      <c r="C15" s="14">
        <f>B15/$C$21</f>
        <v>0.53385476892666295</v>
      </c>
      <c r="D15" s="15">
        <f>D13-D14</f>
        <v>51590555</v>
      </c>
      <c r="E15" s="13">
        <f>D15/$C$21</f>
        <v>0.50500449271987913</v>
      </c>
      <c r="F15" s="12">
        <f>E15/C15-1</f>
        <v>-5.404143202614542E-2</v>
      </c>
      <c r="H15" s="11"/>
      <c r="J15" s="11"/>
      <c r="K15" s="10"/>
    </row>
    <row r="16" spans="1:11" ht="13.5" customHeight="1" x14ac:dyDescent="0.2"/>
    <row r="17" spans="1:9" ht="21" customHeight="1" x14ac:dyDescent="0.2">
      <c r="I17" s="9"/>
    </row>
    <row r="18" spans="1:9" ht="26.25" customHeight="1" thickBot="1" x14ac:dyDescent="0.25">
      <c r="A18" s="44" t="s">
        <v>6</v>
      </c>
      <c r="B18" s="44"/>
      <c r="C18" s="44"/>
      <c r="D18" s="1" t="s">
        <v>5</v>
      </c>
    </row>
    <row r="19" spans="1:9" ht="49.5" customHeight="1" x14ac:dyDescent="0.2">
      <c r="A19" s="8" t="s">
        <v>4</v>
      </c>
      <c r="B19" s="7" t="s">
        <v>3</v>
      </c>
      <c r="C19" s="6" t="s">
        <v>2</v>
      </c>
    </row>
    <row r="20" spans="1:9" ht="53.25" hidden="1" customHeight="1" thickBot="1" x14ac:dyDescent="0.25">
      <c r="A20" s="45" t="s">
        <v>1</v>
      </c>
      <c r="B20" s="46"/>
      <c r="C20" s="5">
        <v>81726885</v>
      </c>
    </row>
    <row r="21" spans="1:9" ht="22.5" customHeight="1" thickBot="1" x14ac:dyDescent="0.25">
      <c r="A21" s="4" t="s">
        <v>1</v>
      </c>
      <c r="B21" s="3">
        <v>81726885</v>
      </c>
      <c r="C21" s="2">
        <v>102158606</v>
      </c>
    </row>
    <row r="22" spans="1:9" ht="24.95" customHeight="1" x14ac:dyDescent="0.2">
      <c r="A22" s="47"/>
      <c r="B22" s="47"/>
      <c r="C22" s="47"/>
    </row>
    <row r="23" spans="1:9" ht="24.95" customHeight="1" x14ac:dyDescent="0.2">
      <c r="A23" s="48" t="s">
        <v>0</v>
      </c>
      <c r="B23" s="48"/>
      <c r="C23" s="48"/>
    </row>
  </sheetData>
  <mergeCells count="10">
    <mergeCell ref="A18:C18"/>
    <mergeCell ref="A20:B20"/>
    <mergeCell ref="A22:C22"/>
    <mergeCell ref="A23:C23"/>
    <mergeCell ref="A1:E1"/>
    <mergeCell ref="A2:F2"/>
    <mergeCell ref="A5:A6"/>
    <mergeCell ref="B5:C5"/>
    <mergeCell ref="D5:E5"/>
    <mergeCell ref="F5:F6"/>
  </mergeCells>
  <pageMargins left="0.70866141732283472" right="0.70866141732283472" top="0.35433070866141736" bottom="0.35433070866141736" header="0.31496062992125984" footer="0.31496062992125984"/>
  <pageSetup paperSize="9" scale="6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CALCULO DA MARGEM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Pedro Jesus Filho</dc:creator>
  <cp:lastModifiedBy>Douglas Costa Santos</cp:lastModifiedBy>
  <dcterms:created xsi:type="dcterms:W3CDTF">2025-02-24T16:27:54Z</dcterms:created>
  <dcterms:modified xsi:type="dcterms:W3CDTF">2025-02-25T14:21:57Z</dcterms:modified>
</cp:coreProperties>
</file>